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429"/>
  </bookViews>
  <sheets>
    <sheet name="Предшкольн.подготовка" sheetId="5" r:id="rId1"/>
  </sheets>
  <calcPr calcId="124519"/>
</workbook>
</file>

<file path=xl/calcChain.xml><?xml version="1.0" encoding="utf-8"?>
<calcChain xmlns="http://schemas.openxmlformats.org/spreadsheetml/2006/main">
  <c r="B47" i="5"/>
  <c r="E35" l="1"/>
  <c r="G35" s="1"/>
  <c r="E33"/>
  <c r="F36"/>
  <c r="D36"/>
  <c r="E32" l="1"/>
  <c r="G32" s="1"/>
  <c r="G33" l="1"/>
  <c r="E34" l="1"/>
  <c r="G34" l="1"/>
  <c r="G36" s="1"/>
  <c r="E36"/>
  <c r="C65"/>
  <c r="C73" s="1"/>
  <c r="B40" l="1"/>
  <c r="E42" s="1"/>
  <c r="D63"/>
  <c r="D59"/>
  <c r="D57"/>
  <c r="D61"/>
  <c r="C79" l="1"/>
  <c r="B87" s="1"/>
  <c r="C93" l="1"/>
</calcChain>
</file>

<file path=xl/sharedStrings.xml><?xml version="1.0" encoding="utf-8"?>
<sst xmlns="http://schemas.openxmlformats.org/spreadsheetml/2006/main" count="91" uniqueCount="87">
  <si>
    <t>месячная</t>
  </si>
  <si>
    <t>нагрузка</t>
  </si>
  <si>
    <t xml:space="preserve">месячная </t>
  </si>
  <si>
    <t>зарплата</t>
  </si>
  <si>
    <t>фамилия и.о.</t>
  </si>
  <si>
    <t>должность</t>
  </si>
  <si>
    <t xml:space="preserve">стоимость </t>
  </si>
  <si>
    <t>1 часа</t>
  </si>
  <si>
    <t>кол-во часов</t>
  </si>
  <si>
    <t>по программе</t>
  </si>
  <si>
    <t xml:space="preserve">сумма </t>
  </si>
  <si>
    <t>за месяц</t>
  </si>
  <si>
    <t>Калькуляция  затрат на оказание платных  образовательных дополнительных услуг</t>
  </si>
  <si>
    <t>Исходные данные:</t>
  </si>
  <si>
    <t>3. Закон "Об образовании"</t>
  </si>
  <si>
    <t>Нормативно-правовые документы:</t>
  </si>
  <si>
    <t>1.Гражданский кодекс РФ</t>
  </si>
  <si>
    <t>2.Бюджетный кодекс РФ</t>
  </si>
  <si>
    <t>Расчетные данные:</t>
  </si>
  <si>
    <t>Наименование расходов</t>
  </si>
  <si>
    <t>Сумма расходов, руб.</t>
  </si>
  <si>
    <t>Удельный вес , %</t>
  </si>
  <si>
    <t>коммунальные услуги</t>
  </si>
  <si>
    <t>услуги связи</t>
  </si>
  <si>
    <t>увеличение мат.-технич.базы</t>
  </si>
  <si>
    <t>прочие услуги (ст.225, ст.226)</t>
  </si>
  <si>
    <t>по группе "Предшкольная подготовка"</t>
  </si>
  <si>
    <t>в месяц</t>
  </si>
  <si>
    <t>зар.платы</t>
  </si>
  <si>
    <t>ИТОГО</t>
  </si>
  <si>
    <t>1.</t>
  </si>
  <si>
    <t>2.</t>
  </si>
  <si>
    <t>3.</t>
  </si>
  <si>
    <t xml:space="preserve">ИТОГО расходы на заработную плату: </t>
  </si>
  <si>
    <t>Расчет заработной платы основного педагогического персонала (ЗП)</t>
  </si>
  <si>
    <t>Расчет заработной платы административного, уч.-вспомогательного и младш.обслуживающего персонала (ЗП проч.)</t>
  </si>
  <si>
    <r>
      <t>(ЗП + ЗП проч.)</t>
    </r>
    <r>
      <rPr>
        <b/>
        <sz val="11"/>
        <color theme="1"/>
        <rFont val="Calibri"/>
        <family val="2"/>
        <charset val="204"/>
      </rPr>
      <t>→</t>
    </r>
  </si>
  <si>
    <t>Расчет суммы взносов на обязательное социальное страхование</t>
  </si>
  <si>
    <t>4.</t>
  </si>
  <si>
    <t>Расчет материальных затрат (ФМЗ)</t>
  </si>
  <si>
    <t>ФМЗ - фактические расходы бюджета на покрытие мат.затрат</t>
  </si>
  <si>
    <t>Кис - коэфициент использования зданий и обрудования при оказании платных доп.образоват.услуг (=1,02)</t>
  </si>
  <si>
    <t>ФМЗ = ( ФР / 12 мес./ кол-во учащихся) * кол-во учащихся в группе* Кис</t>
  </si>
  <si>
    <t>5.</t>
  </si>
  <si>
    <t>Расчет себестоимости платной дополнительной образовательной услуги</t>
  </si>
  <si>
    <t>СБ = ЗП + ЗП проч. + ОСС + ФМЗ</t>
  </si>
  <si>
    <t>6.</t>
  </si>
  <si>
    <r>
      <t xml:space="preserve">Расчет средств на развитие мат.-технической базы </t>
    </r>
    <r>
      <rPr>
        <b/>
        <sz val="10"/>
        <color theme="1"/>
        <rFont val="Calibri"/>
        <family val="2"/>
        <charset val="204"/>
        <scheme val="minor"/>
      </rPr>
      <t>(текущий, капитальный ремонт, приобретение оборудования)  (МТБ)</t>
    </r>
  </si>
  <si>
    <t>МТБ = СБ * 10%</t>
  </si>
  <si>
    <t>7.</t>
  </si>
  <si>
    <t>Расчет цены единицы платной доп.образовательной услуги в месяц на 1 обучающегося   ( ЦОУ)</t>
  </si>
  <si>
    <t>ЦОУ = ( СБ + МТБ ) / кол-во учащихся в группе</t>
  </si>
  <si>
    <t>ЦОУ после округления</t>
  </si>
  <si>
    <t>3. Количество учебных часов в неделю- 9 часов (9 час.*4 нед.=36 час.)</t>
  </si>
  <si>
    <t>"Утверждаю"</t>
  </si>
  <si>
    <t>МТБ согласно положению об оказании дополнительных платных образовательных услуг определен в размере от 5% до 25%</t>
  </si>
  <si>
    <t>4.Письмо Министерства образования "Об организации платных дополнительных образовательных услуг" № 52-М от 21.07.1995</t>
  </si>
  <si>
    <t>5.Постановление Правительства "Об утверждении правил оказанияплатных образовательных услуг" № 505 от 05.07.2001</t>
  </si>
  <si>
    <t>6. Положение об организации доп.образовательных платных услуг по МАОУ СОШ № 3</t>
  </si>
  <si>
    <t xml:space="preserve">( Музыка - 1 час./нед.; Коммуникативный тренинг - 1 час./нед.; Физическая культура - 1 час./нед.; </t>
  </si>
  <si>
    <t>Подготовка к познавательной и художественной деятельности - 6 час./нед.)</t>
  </si>
  <si>
    <t>учитель</t>
  </si>
  <si>
    <t>5. Количество учебных месяцев - 3 мес.</t>
  </si>
  <si>
    <t xml:space="preserve">                Директор МАОУ СОШ № 3</t>
  </si>
  <si>
    <t>Муратов Н.А.</t>
  </si>
  <si>
    <t>Курносова И.А.</t>
  </si>
  <si>
    <t>педагог-психолог</t>
  </si>
  <si>
    <t>Галяутдинова Е.В.</t>
  </si>
  <si>
    <t>Полякова Н.И.</t>
  </si>
  <si>
    <t>2.Количество учащихся - 20 чел.</t>
  </si>
  <si>
    <t>4. Количество преподавателей - 4 человека</t>
  </si>
  <si>
    <t>(Учитель начальных классов - 1 чел.; Учитель музыки - 1 чел.; Учитель физ.культуры - 1 чел.; Педагог-психолог - 1 чел.)</t>
  </si>
  <si>
    <t>по тарификации на 01.01.16</t>
  </si>
  <si>
    <t>Экономист    _________________  Е.М. Антоненко</t>
  </si>
  <si>
    <t>Попов Е.В.</t>
  </si>
  <si>
    <t>ЗП проч. = 9148,75 * 10%</t>
  </si>
  <si>
    <t xml:space="preserve">9148,75 + 914,87 = </t>
  </si>
  <si>
    <t>ОСС = (ЗП + ЗП проч.) * 30,28% ;</t>
  </si>
  <si>
    <t xml:space="preserve">ОСС =10063,62 * 30,28%  </t>
  </si>
  <si>
    <t>Всего фактические расходы за 2016 год (ФР)</t>
  </si>
  <si>
    <t>Фактические расходы учреждения за 2016 год</t>
  </si>
  <si>
    <t>1.Тарификация по МОУ СОШ № 3 на 01.01.2017</t>
  </si>
  <si>
    <t>6.Фактические расходы учреждения за 2016 год</t>
  </si>
  <si>
    <t>МЗ = (9651352 / 12 /1173) * 20 * 1,02</t>
  </si>
  <si>
    <t>СБ = 9148,75 + 914,87 + 3047,26 +13987,47</t>
  </si>
  <si>
    <t>МТБ =27098,35 * 10%</t>
  </si>
  <si>
    <t>ЦОУ = (27098,35 + 2709,84) / 20 чел.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</si>
</sst>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;\-#,##0.00;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2" fillId="0" borderId="0" applyFont="0" applyFill="0" applyBorder="0" applyAlignment="0" applyProtection="0"/>
  </cellStyleXfs>
  <cellXfs count="87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/>
    <xf numFmtId="0" fontId="8" fillId="0" borderId="13" xfId="0" applyFont="1" applyBorder="1"/>
    <xf numFmtId="0" fontId="8" fillId="0" borderId="14" xfId="0" applyFont="1" applyBorder="1"/>
    <xf numFmtId="4" fontId="8" fillId="0" borderId="1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1" xfId="0" applyFont="1" applyBorder="1"/>
    <xf numFmtId="1" fontId="1" fillId="0" borderId="0" xfId="0" applyNumberFormat="1" applyFont="1"/>
    <xf numFmtId="4" fontId="3" fillId="0" borderId="12" xfId="0" applyNumberFormat="1" applyFont="1" applyBorder="1"/>
    <xf numFmtId="0" fontId="0" fillId="0" borderId="17" xfId="0" applyBorder="1"/>
    <xf numFmtId="0" fontId="0" fillId="0" borderId="16" xfId="0" applyBorder="1"/>
    <xf numFmtId="0" fontId="0" fillId="0" borderId="0" xfId="0" applyFont="1"/>
    <xf numFmtId="0" fontId="0" fillId="0" borderId="0" xfId="0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4" fontId="3" fillId="0" borderId="12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horizontal="left"/>
    </xf>
    <xf numFmtId="0" fontId="1" fillId="0" borderId="17" xfId="0" applyFont="1" applyBorder="1"/>
    <xf numFmtId="0" fontId="10" fillId="0" borderId="0" xfId="0" applyFont="1"/>
    <xf numFmtId="164" fontId="0" fillId="0" borderId="0" xfId="2" applyFont="1"/>
    <xf numFmtId="0" fontId="0" fillId="0" borderId="5" xfId="0" applyFont="1" applyBorder="1"/>
    <xf numFmtId="0" fontId="0" fillId="0" borderId="1" xfId="0" applyFont="1" applyBorder="1"/>
    <xf numFmtId="1" fontId="7" fillId="0" borderId="7" xfId="2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7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15" xfId="0" applyFill="1" applyBorder="1"/>
    <xf numFmtId="1" fontId="0" fillId="0" borderId="6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0" fontId="0" fillId="0" borderId="7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5D505"/>
      <color rgb="FFF335C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I98"/>
  <sheetViews>
    <sheetView tabSelected="1" topLeftCell="A79" workbookViewId="0">
      <selection activeCell="C95" sqref="C95"/>
    </sheetView>
  </sheetViews>
  <sheetFormatPr defaultRowHeight="15"/>
  <cols>
    <col min="1" max="1" width="24.42578125" customWidth="1"/>
    <col min="2" max="2" width="17.85546875" customWidth="1"/>
    <col min="3" max="3" width="22.85546875" customWidth="1"/>
    <col min="4" max="4" width="22.28515625" customWidth="1"/>
    <col min="5" max="5" width="13" customWidth="1"/>
    <col min="6" max="6" width="18" customWidth="1"/>
    <col min="7" max="7" width="14.7109375" customWidth="1"/>
    <col min="8" max="8" width="15.28515625" customWidth="1"/>
    <col min="9" max="9" width="15" customWidth="1"/>
    <col min="10" max="10" width="11" customWidth="1"/>
  </cols>
  <sheetData>
    <row r="1" spans="1:9">
      <c r="F1" t="s">
        <v>54</v>
      </c>
    </row>
    <row r="2" spans="1:9">
      <c r="E2" t="s">
        <v>63</v>
      </c>
    </row>
    <row r="3" spans="1:9">
      <c r="E3" s="26"/>
      <c r="F3" t="s">
        <v>64</v>
      </c>
    </row>
    <row r="5" spans="1:9" ht="15.75">
      <c r="A5" s="60" t="s">
        <v>12</v>
      </c>
      <c r="B5" s="60"/>
      <c r="C5" s="60"/>
      <c r="D5" s="60"/>
      <c r="E5" s="60"/>
      <c r="F5" s="60"/>
      <c r="G5" s="60"/>
      <c r="H5" s="60"/>
      <c r="I5" s="60"/>
    </row>
    <row r="6" spans="1:9" ht="15.75">
      <c r="A6" s="60" t="s">
        <v>26</v>
      </c>
      <c r="B6" s="60"/>
      <c r="C6" s="60"/>
      <c r="D6" s="60"/>
      <c r="E6" s="60"/>
      <c r="F6" s="60"/>
      <c r="G6" s="60"/>
      <c r="H6" s="60"/>
      <c r="I6" s="60"/>
    </row>
    <row r="8" spans="1:9">
      <c r="A8" s="3" t="s">
        <v>13</v>
      </c>
    </row>
    <row r="9" spans="1:9">
      <c r="A9" s="4" t="s">
        <v>15</v>
      </c>
    </row>
    <row r="10" spans="1:9">
      <c r="A10" t="s">
        <v>16</v>
      </c>
    </row>
    <row r="11" spans="1:9">
      <c r="A11" t="s">
        <v>17</v>
      </c>
    </row>
    <row r="12" spans="1:9">
      <c r="A12" t="s">
        <v>14</v>
      </c>
    </row>
    <row r="13" spans="1:9">
      <c r="A13" t="s">
        <v>56</v>
      </c>
    </row>
    <row r="14" spans="1:9">
      <c r="A14" t="s">
        <v>57</v>
      </c>
    </row>
    <row r="15" spans="1:9">
      <c r="A15" t="s">
        <v>58</v>
      </c>
    </row>
    <row r="16" spans="1:9">
      <c r="A16" s="4" t="s">
        <v>18</v>
      </c>
    </row>
    <row r="17" spans="1:7">
      <c r="A17" t="s">
        <v>81</v>
      </c>
    </row>
    <row r="18" spans="1:7">
      <c r="A18" s="39" t="s">
        <v>69</v>
      </c>
    </row>
    <row r="19" spans="1:7">
      <c r="A19" t="s">
        <v>53</v>
      </c>
    </row>
    <row r="20" spans="1:7">
      <c r="A20" t="s">
        <v>59</v>
      </c>
    </row>
    <row r="21" spans="1:7">
      <c r="A21" t="s">
        <v>60</v>
      </c>
    </row>
    <row r="22" spans="1:7">
      <c r="A22" t="s">
        <v>70</v>
      </c>
    </row>
    <row r="23" spans="1:7">
      <c r="A23" t="s">
        <v>71</v>
      </c>
    </row>
    <row r="24" spans="1:7">
      <c r="A24" t="s">
        <v>62</v>
      </c>
    </row>
    <row r="25" spans="1:7">
      <c r="A25" t="s">
        <v>82</v>
      </c>
    </row>
    <row r="26" spans="1:7" ht="14.25" customHeight="1"/>
    <row r="27" spans="1:7">
      <c r="A27" s="3" t="s">
        <v>30</v>
      </c>
      <c r="B27" s="57" t="s">
        <v>34</v>
      </c>
      <c r="C27" s="58"/>
      <c r="D27" s="58"/>
      <c r="E27" s="58"/>
      <c r="F27" s="58"/>
      <c r="G27" s="59"/>
    </row>
    <row r="28" spans="1:7">
      <c r="A28" s="3"/>
      <c r="B28" s="8"/>
      <c r="C28" s="8"/>
      <c r="D28" s="8"/>
      <c r="E28" s="8"/>
      <c r="F28" s="8"/>
      <c r="G28" s="8"/>
    </row>
    <row r="29" spans="1:7">
      <c r="A29" s="10" t="s">
        <v>4</v>
      </c>
      <c r="B29" s="10" t="s">
        <v>5</v>
      </c>
      <c r="C29" s="10" t="s">
        <v>0</v>
      </c>
      <c r="D29" s="10" t="s">
        <v>2</v>
      </c>
      <c r="E29" s="10" t="s">
        <v>6</v>
      </c>
      <c r="F29" s="10" t="s">
        <v>8</v>
      </c>
      <c r="G29" s="10" t="s">
        <v>10</v>
      </c>
    </row>
    <row r="30" spans="1:7">
      <c r="A30" s="11"/>
      <c r="B30" s="11"/>
      <c r="C30" s="13" t="s">
        <v>1</v>
      </c>
      <c r="D30" s="13" t="s">
        <v>3</v>
      </c>
      <c r="E30" s="13" t="s">
        <v>7</v>
      </c>
      <c r="F30" s="13" t="s">
        <v>9</v>
      </c>
      <c r="G30" s="13" t="s">
        <v>28</v>
      </c>
    </row>
    <row r="31" spans="1:7">
      <c r="A31" s="12"/>
      <c r="B31" s="12"/>
      <c r="C31" s="14" t="s">
        <v>72</v>
      </c>
      <c r="D31" s="14" t="s">
        <v>72</v>
      </c>
      <c r="E31" s="12"/>
      <c r="F31" s="14" t="s">
        <v>27</v>
      </c>
      <c r="G31" s="14" t="s">
        <v>11</v>
      </c>
    </row>
    <row r="32" spans="1:7">
      <c r="A32" s="56" t="s">
        <v>74</v>
      </c>
      <c r="B32" s="41" t="s">
        <v>61</v>
      </c>
      <c r="C32" s="44">
        <v>72</v>
      </c>
      <c r="D32" s="44">
        <v>16639</v>
      </c>
      <c r="E32" s="6">
        <f t="shared" ref="E32" si="0">D32/C32</f>
        <v>231.09722222222223</v>
      </c>
      <c r="F32" s="50">
        <v>4</v>
      </c>
      <c r="G32" s="6">
        <f t="shared" ref="G32:G33" si="1">E32*F32</f>
        <v>924.38888888888891</v>
      </c>
    </row>
    <row r="33" spans="1:7" s="40" customFormat="1">
      <c r="A33" s="15" t="s">
        <v>67</v>
      </c>
      <c r="B33" s="41" t="s">
        <v>61</v>
      </c>
      <c r="C33" s="45">
        <v>72</v>
      </c>
      <c r="D33" s="55">
        <v>18713</v>
      </c>
      <c r="E33" s="6">
        <f>D33/C33</f>
        <v>259.90277777777777</v>
      </c>
      <c r="F33" s="43">
        <v>24</v>
      </c>
      <c r="G33" s="6">
        <f t="shared" si="1"/>
        <v>6237.6666666666661</v>
      </c>
    </row>
    <row r="34" spans="1:7">
      <c r="A34" s="5" t="s">
        <v>65</v>
      </c>
      <c r="B34" s="42" t="s">
        <v>66</v>
      </c>
      <c r="C34" s="46">
        <v>4</v>
      </c>
      <c r="D34" s="47">
        <v>923</v>
      </c>
      <c r="E34" s="6">
        <f>D34/C34</f>
        <v>230.75</v>
      </c>
      <c r="F34" s="51">
        <v>4</v>
      </c>
      <c r="G34" s="6">
        <f>E34*F34</f>
        <v>923</v>
      </c>
    </row>
    <row r="35" spans="1:7" ht="15.75" thickBot="1">
      <c r="A35" s="53" t="s">
        <v>68</v>
      </c>
      <c r="B35" s="41" t="s">
        <v>61</v>
      </c>
      <c r="C35" s="48">
        <v>104</v>
      </c>
      <c r="D35" s="49">
        <v>27656</v>
      </c>
      <c r="E35" s="52">
        <f t="shared" ref="E35" si="2">D35/C35</f>
        <v>265.92307692307691</v>
      </c>
      <c r="F35" s="54">
        <v>4</v>
      </c>
      <c r="G35" s="52">
        <f t="shared" ref="G35" si="3">E35*F35</f>
        <v>1063.6923076923076</v>
      </c>
    </row>
    <row r="36" spans="1:7" s="9" customFormat="1" ht="15.75" thickBot="1">
      <c r="A36" s="16" t="s">
        <v>29</v>
      </c>
      <c r="B36" s="17"/>
      <c r="C36" s="17"/>
      <c r="D36" s="18">
        <f>SUM(D32:D35)</f>
        <v>63931</v>
      </c>
      <c r="E36" s="18">
        <f>SUM(E32:E35)</f>
        <v>987.67307692307691</v>
      </c>
      <c r="F36" s="18">
        <f>SUM(F32:F35)</f>
        <v>36</v>
      </c>
      <c r="G36" s="18">
        <f>SUM(G32:G35)</f>
        <v>9148.7478632478633</v>
      </c>
    </row>
    <row r="37" spans="1:7">
      <c r="A37" s="3"/>
      <c r="B37" s="8"/>
      <c r="C37" s="8"/>
      <c r="D37" s="8"/>
      <c r="E37" s="8"/>
      <c r="F37" s="8"/>
      <c r="G37" s="8"/>
    </row>
    <row r="38" spans="1:7">
      <c r="A38" s="3" t="s">
        <v>31</v>
      </c>
      <c r="B38" s="57" t="s">
        <v>35</v>
      </c>
      <c r="C38" s="58"/>
      <c r="D38" s="58"/>
      <c r="E38" s="58"/>
      <c r="F38" s="58"/>
      <c r="G38" s="59"/>
    </row>
    <row r="39" spans="1:7">
      <c r="A39" s="3"/>
      <c r="B39" s="8"/>
      <c r="C39" s="8"/>
      <c r="D39" s="8"/>
      <c r="E39" s="8"/>
      <c r="F39" s="8"/>
      <c r="G39" s="8"/>
    </row>
    <row r="40" spans="1:7" ht="15.75">
      <c r="A40" s="19" t="s">
        <v>75</v>
      </c>
      <c r="B40" s="22">
        <f>G36*10%</f>
        <v>914.87478632478633</v>
      </c>
      <c r="C40" s="8"/>
      <c r="D40" s="8"/>
      <c r="E40" s="8"/>
      <c r="F40" s="8"/>
      <c r="G40" s="8"/>
    </row>
    <row r="41" spans="1:7">
      <c r="A41" s="3"/>
      <c r="B41" s="8"/>
      <c r="C41" s="8"/>
      <c r="D41" s="8"/>
      <c r="E41" s="8"/>
      <c r="F41" s="8"/>
      <c r="G41" s="8"/>
    </row>
    <row r="42" spans="1:7" ht="15.75">
      <c r="A42" s="3" t="s">
        <v>33</v>
      </c>
      <c r="B42" s="8"/>
      <c r="C42" s="20" t="s">
        <v>36</v>
      </c>
      <c r="D42" s="8" t="s">
        <v>76</v>
      </c>
      <c r="E42" s="22">
        <f>G36+B40</f>
        <v>10063.62264957265</v>
      </c>
      <c r="F42" s="8"/>
      <c r="G42" s="8"/>
    </row>
    <row r="43" spans="1:7">
      <c r="A43" s="3"/>
      <c r="B43" s="8"/>
      <c r="C43" s="8"/>
      <c r="D43" s="8"/>
      <c r="E43" s="8"/>
      <c r="F43" s="8"/>
      <c r="G43" s="8"/>
    </row>
    <row r="44" spans="1:7">
      <c r="A44" s="3" t="s">
        <v>32</v>
      </c>
      <c r="B44" s="57" t="s">
        <v>37</v>
      </c>
      <c r="C44" s="58"/>
      <c r="D44" s="58"/>
      <c r="E44" s="58"/>
      <c r="F44" s="58"/>
      <c r="G44" s="59"/>
    </row>
    <row r="45" spans="1:7">
      <c r="A45" s="3"/>
      <c r="B45" s="8"/>
      <c r="C45" s="8"/>
      <c r="D45" s="8"/>
      <c r="E45" s="8"/>
      <c r="F45" s="8"/>
      <c r="G45" s="8"/>
    </row>
    <row r="46" spans="1:7">
      <c r="A46" s="3" t="s">
        <v>77</v>
      </c>
      <c r="B46" s="8"/>
      <c r="C46" s="8"/>
      <c r="D46" s="8"/>
      <c r="E46" s="8"/>
      <c r="F46" s="8"/>
      <c r="G46" s="8"/>
    </row>
    <row r="47" spans="1:7" ht="15.75">
      <c r="A47" s="23" t="s">
        <v>78</v>
      </c>
      <c r="B47" s="22">
        <f>E42*30.28%</f>
        <v>3047.2649382905984</v>
      </c>
      <c r="C47" s="8"/>
      <c r="D47" s="8"/>
      <c r="E47" s="8"/>
      <c r="F47" s="8"/>
      <c r="G47" s="8"/>
    </row>
    <row r="48" spans="1:7">
      <c r="A48" s="3"/>
      <c r="B48" s="8"/>
      <c r="C48" s="8"/>
      <c r="D48" s="8"/>
      <c r="E48" s="8"/>
      <c r="F48" s="8"/>
      <c r="G48" s="8"/>
    </row>
    <row r="51" spans="1:9">
      <c r="A51" t="s">
        <v>38</v>
      </c>
      <c r="B51" s="57" t="s">
        <v>39</v>
      </c>
      <c r="C51" s="58"/>
      <c r="D51" s="58"/>
      <c r="E51" s="58"/>
      <c r="F51" s="58"/>
      <c r="G51" s="59"/>
    </row>
    <row r="52" spans="1:9">
      <c r="A52" s="4" t="s">
        <v>13</v>
      </c>
      <c r="B52" s="2"/>
      <c r="C52" s="2"/>
      <c r="D52" s="2"/>
      <c r="H52" s="1"/>
      <c r="I52" s="1"/>
    </row>
    <row r="53" spans="1:9">
      <c r="A53" t="s">
        <v>80</v>
      </c>
      <c r="B53" s="2"/>
      <c r="C53" s="2"/>
      <c r="D53" s="2"/>
      <c r="H53" s="1"/>
      <c r="I53" s="1"/>
    </row>
    <row r="54" spans="1:9">
      <c r="H54" s="1"/>
    </row>
    <row r="55" spans="1:9">
      <c r="A55" s="61" t="s">
        <v>19</v>
      </c>
      <c r="B55" s="62"/>
      <c r="C55" s="65" t="s">
        <v>20</v>
      </c>
      <c r="D55" s="67" t="s">
        <v>21</v>
      </c>
      <c r="H55" s="1"/>
    </row>
    <row r="56" spans="1:9">
      <c r="A56" s="63"/>
      <c r="B56" s="64"/>
      <c r="C56" s="66"/>
      <c r="D56" s="68"/>
      <c r="H56" s="1"/>
    </row>
    <row r="57" spans="1:9">
      <c r="A57" s="69" t="s">
        <v>22</v>
      </c>
      <c r="B57" s="70"/>
      <c r="C57" s="73">
        <v>2337493</v>
      </c>
      <c r="D57" s="75">
        <f>C57*100/C65</f>
        <v>24.219332172321558</v>
      </c>
      <c r="H57" s="1"/>
    </row>
    <row r="58" spans="1:9">
      <c r="A58" s="71"/>
      <c r="B58" s="72"/>
      <c r="C58" s="74"/>
      <c r="D58" s="76"/>
      <c r="H58" s="1"/>
    </row>
    <row r="59" spans="1:9">
      <c r="A59" s="69" t="s">
        <v>23</v>
      </c>
      <c r="B59" s="70"/>
      <c r="C59" s="73">
        <v>197887</v>
      </c>
      <c r="D59" s="75">
        <f>C59*100/C65</f>
        <v>2.0503552248431101</v>
      </c>
      <c r="H59" s="1"/>
    </row>
    <row r="60" spans="1:9">
      <c r="A60" s="71"/>
      <c r="B60" s="72"/>
      <c r="C60" s="74"/>
      <c r="D60" s="76"/>
      <c r="H60" s="1"/>
    </row>
    <row r="61" spans="1:9">
      <c r="A61" s="69" t="s">
        <v>24</v>
      </c>
      <c r="B61" s="70"/>
      <c r="C61" s="77">
        <v>2726321</v>
      </c>
      <c r="D61" s="75">
        <f>C61*100/C65</f>
        <v>28.24807343054113</v>
      </c>
      <c r="H61" s="1"/>
    </row>
    <row r="62" spans="1:9">
      <c r="A62" s="71"/>
      <c r="B62" s="72"/>
      <c r="C62" s="78"/>
      <c r="D62" s="76"/>
      <c r="H62" s="1"/>
    </row>
    <row r="63" spans="1:9">
      <c r="A63" s="69" t="s">
        <v>25</v>
      </c>
      <c r="B63" s="70"/>
      <c r="C63" s="73">
        <v>4389651</v>
      </c>
      <c r="D63" s="75">
        <f>C63*100/C65</f>
        <v>45.4822391722942</v>
      </c>
      <c r="H63" s="1"/>
    </row>
    <row r="64" spans="1:9">
      <c r="A64" s="71"/>
      <c r="B64" s="72"/>
      <c r="C64" s="74"/>
      <c r="D64" s="76"/>
      <c r="H64" s="1"/>
    </row>
    <row r="65" spans="1:8" s="3" customFormat="1">
      <c r="A65" s="79" t="s">
        <v>79</v>
      </c>
      <c r="B65" s="80"/>
      <c r="C65" s="83">
        <f>SUM(C57:C64)</f>
        <v>9651352</v>
      </c>
      <c r="D65" s="85">
        <v>100</v>
      </c>
      <c r="H65" s="7"/>
    </row>
    <row r="66" spans="1:8" s="3" customFormat="1">
      <c r="A66" s="81"/>
      <c r="B66" s="82"/>
      <c r="C66" s="84"/>
      <c r="D66" s="86"/>
      <c r="E66" s="24"/>
      <c r="H66" s="7"/>
    </row>
    <row r="68" spans="1:8">
      <c r="A68" s="3" t="s">
        <v>42</v>
      </c>
    </row>
    <row r="69" spans="1:8">
      <c r="A69" s="3"/>
    </row>
    <row r="70" spans="1:8">
      <c r="A70" s="28" t="s">
        <v>40</v>
      </c>
    </row>
    <row r="71" spans="1:8">
      <c r="A71" t="s">
        <v>41</v>
      </c>
    </row>
    <row r="72" spans="1:8" ht="15.75" thickBot="1"/>
    <row r="73" spans="1:8" ht="16.5" thickBot="1">
      <c r="A73" s="26" t="s">
        <v>83</v>
      </c>
      <c r="B73" s="27"/>
      <c r="C73" s="25">
        <f>(C65/12/1173) * 20*1.02</f>
        <v>13987.466666666669</v>
      </c>
    </row>
    <row r="75" spans="1:8">
      <c r="A75" s="3" t="s">
        <v>43</v>
      </c>
      <c r="B75" s="57" t="s">
        <v>44</v>
      </c>
      <c r="C75" s="58"/>
      <c r="D75" s="58"/>
      <c r="E75" s="58"/>
      <c r="F75" s="58"/>
      <c r="G75" s="59"/>
    </row>
    <row r="77" spans="1:8" s="29" customFormat="1">
      <c r="A77" s="32" t="s">
        <v>45</v>
      </c>
    </row>
    <row r="78" spans="1:8" s="29" customFormat="1" ht="15.75" thickBot="1"/>
    <row r="79" spans="1:8" s="29" customFormat="1" ht="16.5" thickBot="1">
      <c r="A79" s="26" t="s">
        <v>84</v>
      </c>
      <c r="B79" s="27"/>
      <c r="C79" s="25">
        <f>G36+B40+B47+C73</f>
        <v>27098.354254529917</v>
      </c>
    </row>
    <row r="80" spans="1:8" s="29" customFormat="1"/>
    <row r="81" spans="1:7" s="29" customFormat="1">
      <c r="A81" s="32" t="s">
        <v>46</v>
      </c>
      <c r="B81" s="35" t="s">
        <v>47</v>
      </c>
      <c r="C81" s="33"/>
      <c r="D81" s="33"/>
      <c r="E81" s="33"/>
      <c r="F81" s="33"/>
      <c r="G81" s="34"/>
    </row>
    <row r="82" spans="1:7" s="29" customFormat="1"/>
    <row r="83" spans="1:7" s="29" customFormat="1">
      <c r="A83" s="29" t="s">
        <v>55</v>
      </c>
      <c r="C83" s="21"/>
    </row>
    <row r="84" spans="1:7" s="29" customFormat="1">
      <c r="C84" s="21"/>
    </row>
    <row r="85" spans="1:7" s="29" customFormat="1">
      <c r="A85" s="29" t="s">
        <v>48</v>
      </c>
    </row>
    <row r="86" spans="1:7" s="29" customFormat="1" ht="6.75" customHeight="1" thickBot="1"/>
    <row r="87" spans="1:7" s="29" customFormat="1" ht="16.5" thickBot="1">
      <c r="A87" s="27" t="s">
        <v>85</v>
      </c>
      <c r="B87" s="25">
        <f>C79*10%</f>
        <v>2709.8354254529918</v>
      </c>
    </row>
    <row r="88" spans="1:7" s="29" customFormat="1"/>
    <row r="89" spans="1:7" s="29" customFormat="1">
      <c r="A89" s="32" t="s">
        <v>49</v>
      </c>
      <c r="B89" s="57" t="s">
        <v>50</v>
      </c>
      <c r="C89" s="58"/>
      <c r="D89" s="58"/>
      <c r="E89" s="58"/>
      <c r="F89" s="58"/>
      <c r="G89" s="59"/>
    </row>
    <row r="90" spans="1:7" s="29" customFormat="1"/>
    <row r="91" spans="1:7" s="29" customFormat="1">
      <c r="A91" s="32" t="s">
        <v>51</v>
      </c>
    </row>
    <row r="92" spans="1:7" s="29" customFormat="1" ht="15.75" thickBot="1"/>
    <row r="93" spans="1:7" s="29" customFormat="1" ht="16.5" thickBot="1">
      <c r="A93" s="26" t="s">
        <v>86</v>
      </c>
      <c r="B93" s="27"/>
      <c r="C93" s="36">
        <f>(C79+B87)/20</f>
        <v>1490.4094839991453</v>
      </c>
    </row>
    <row r="94" spans="1:7" s="29" customFormat="1" ht="16.5" thickBot="1">
      <c r="C94" s="30"/>
    </row>
    <row r="95" spans="1:7" s="29" customFormat="1" ht="19.5" thickBot="1">
      <c r="A95" s="38" t="s">
        <v>52</v>
      </c>
      <c r="B95" s="27"/>
      <c r="C95" s="37">
        <v>1500</v>
      </c>
    </row>
    <row r="96" spans="1:7" s="29" customFormat="1" ht="18.75">
      <c r="D96" s="31"/>
    </row>
    <row r="97" spans="1:4" s="29" customFormat="1"/>
    <row r="98" spans="1:4" s="29" customFormat="1">
      <c r="A98" t="s">
        <v>73</v>
      </c>
      <c r="D98" s="8"/>
    </row>
  </sheetData>
  <mergeCells count="26">
    <mergeCell ref="B75:G75"/>
    <mergeCell ref="B89:G89"/>
    <mergeCell ref="A65:B66"/>
    <mergeCell ref="C65:C66"/>
    <mergeCell ref="D65:D66"/>
    <mergeCell ref="A61:B62"/>
    <mergeCell ref="C61:C62"/>
    <mergeCell ref="D61:D62"/>
    <mergeCell ref="A63:B64"/>
    <mergeCell ref="C63:C64"/>
    <mergeCell ref="D63:D64"/>
    <mergeCell ref="A57:B58"/>
    <mergeCell ref="C57:C58"/>
    <mergeCell ref="D57:D58"/>
    <mergeCell ref="A59:B60"/>
    <mergeCell ref="C59:C60"/>
    <mergeCell ref="D59:D60"/>
    <mergeCell ref="B27:G27"/>
    <mergeCell ref="A5:I5"/>
    <mergeCell ref="A6:I6"/>
    <mergeCell ref="B51:G51"/>
    <mergeCell ref="A55:B56"/>
    <mergeCell ref="C55:C56"/>
    <mergeCell ref="D55:D56"/>
    <mergeCell ref="B38:G38"/>
    <mergeCell ref="B44:G44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Предшкольн.подготовка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2017-01-26T14:32:19Z</dcterms:modified>
</cp:coreProperties>
</file>